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795" activeTab="0"/>
  </bookViews>
  <sheets>
    <sheet name="Income Statement" sheetId="1" r:id="rId1"/>
    <sheet name="Bal Sheet" sheetId="2" r:id="rId2"/>
    <sheet name="Cashflow" sheetId="3" r:id="rId3"/>
    <sheet name="Equity" sheetId="4" r:id="rId4"/>
  </sheets>
  <definedNames>
    <definedName name="_xlnm.Print_Area" localSheetId="1">'Bal Sheet'!$A$1:$K$59</definedName>
    <definedName name="_xlnm.Print_Area" localSheetId="2">'Cashflow'!$A$1:$K$79</definedName>
  </definedNames>
  <calcPr fullCalcOnLoad="1"/>
</workbook>
</file>

<file path=xl/comments1.xml><?xml version="1.0" encoding="utf-8"?>
<comments xmlns="http://schemas.openxmlformats.org/spreadsheetml/2006/main">
  <authors>
    <author>Amway (Malaysia) Sdn Bhd</author>
  </authors>
  <commentList>
    <comment ref="B40" authorId="0">
      <text>
        <r>
          <rPr>
            <b/>
            <sz val="8"/>
            <rFont val="Tahoma"/>
            <family val="0"/>
          </rPr>
          <t>Amway (Malaysia) Sdn Bhd:</t>
        </r>
        <r>
          <rPr>
            <sz val="8"/>
            <rFont val="Tahoma"/>
            <family val="0"/>
          </rPr>
          <t xml:space="preserve">
</t>
        </r>
      </text>
    </comment>
  </commentList>
</comments>
</file>

<file path=xl/sharedStrings.xml><?xml version="1.0" encoding="utf-8"?>
<sst xmlns="http://schemas.openxmlformats.org/spreadsheetml/2006/main" count="149" uniqueCount="118">
  <si>
    <t>Dividend payable</t>
  </si>
  <si>
    <t>Taxation</t>
  </si>
  <si>
    <t>Amount due to related companies</t>
  </si>
  <si>
    <t>Trade and other payables</t>
  </si>
  <si>
    <t>Cash and cash equivalents</t>
  </si>
  <si>
    <t>Amount due from related companies</t>
  </si>
  <si>
    <t>Trade and other receivables</t>
  </si>
  <si>
    <t>Inventories</t>
  </si>
  <si>
    <t>Goodwill arising on consolidation</t>
  </si>
  <si>
    <t>Property, plant and equipment</t>
  </si>
  <si>
    <t>Profit before taxation</t>
  </si>
  <si>
    <t>Tax expense</t>
  </si>
  <si>
    <t>RM'000</t>
  </si>
  <si>
    <t>Exchange</t>
  </si>
  <si>
    <t>Difference</t>
  </si>
  <si>
    <t>Depreciation</t>
  </si>
  <si>
    <t>Deferred tax assets</t>
  </si>
  <si>
    <t>Income tax paid</t>
  </si>
  <si>
    <t>Share capital</t>
  </si>
  <si>
    <t>Interest received</t>
  </si>
  <si>
    <t>AMWAY (MALAYSIA) HOLDINGS BERHAD</t>
  </si>
  <si>
    <t>(Company no. : 340354 U)</t>
  </si>
  <si>
    <t>As at end of</t>
  </si>
  <si>
    <t>preceding financial</t>
  </si>
  <si>
    <t>year end</t>
  </si>
  <si>
    <t>(Audited)</t>
  </si>
  <si>
    <t>Current assets</t>
  </si>
  <si>
    <t>Investments</t>
  </si>
  <si>
    <t>Current liabilities</t>
  </si>
  <si>
    <t>Net current assets</t>
  </si>
  <si>
    <t>Financed by:</t>
  </si>
  <si>
    <t>Capital and reserves</t>
  </si>
  <si>
    <t>Reserves</t>
  </si>
  <si>
    <t>Shareholders' funds</t>
  </si>
  <si>
    <t>Current</t>
  </si>
  <si>
    <t>year</t>
  </si>
  <si>
    <t>Revenue - Sales of goods</t>
  </si>
  <si>
    <t>Cost of goods sold</t>
  </si>
  <si>
    <t>Gross profit</t>
  </si>
  <si>
    <t>Distribution costs</t>
  </si>
  <si>
    <t>Selling and administration expenses</t>
  </si>
  <si>
    <t>Other operating income</t>
  </si>
  <si>
    <t>Other operating expenses</t>
  </si>
  <si>
    <t>Operating profit</t>
  </si>
  <si>
    <t>Interest income</t>
  </si>
  <si>
    <t>-</t>
  </si>
  <si>
    <t>Current year</t>
  </si>
  <si>
    <t>Deferred taxation</t>
  </si>
  <si>
    <t>Earnings per ordinary share (sen)</t>
  </si>
  <si>
    <t>Cash flows from operating activities</t>
  </si>
  <si>
    <t>Adjustments for:</t>
  </si>
  <si>
    <t>Gain on sale of property, plant and equipment</t>
  </si>
  <si>
    <t>Property, plant and equipment written off</t>
  </si>
  <si>
    <t>Operating profit before working capital changes</t>
  </si>
  <si>
    <t>(Increase)/Decrease in working capital:</t>
  </si>
  <si>
    <t>Cash generated from operations</t>
  </si>
  <si>
    <t>Cash flows from investing activities</t>
  </si>
  <si>
    <t>Proceeds from disposal of property, plant and equipment</t>
  </si>
  <si>
    <t>Purchase of property, plant and equipment</t>
  </si>
  <si>
    <t>Net cash generated from investing activities</t>
  </si>
  <si>
    <t>Cash flows from financing activities</t>
  </si>
  <si>
    <t>Dividend paid to shareholders of the Company</t>
  </si>
  <si>
    <t>Balance brought forward</t>
  </si>
  <si>
    <t xml:space="preserve">Foreign exchange differences on opening </t>
  </si>
  <si>
    <t>Cash and cash equivalents comprise:</t>
  </si>
  <si>
    <t>Fixed deposits</t>
  </si>
  <si>
    <t>Cash and bank balances</t>
  </si>
  <si>
    <t>&lt; - - - - - Non-distributable - - - - -&gt;</t>
  </si>
  <si>
    <t>Share</t>
  </si>
  <si>
    <t>Capital</t>
  </si>
  <si>
    <t>Unappropriated</t>
  </si>
  <si>
    <t>Total</t>
  </si>
  <si>
    <t>Premium</t>
  </si>
  <si>
    <t>Redemption</t>
  </si>
  <si>
    <t>Profits</t>
  </si>
  <si>
    <t>Reserve</t>
  </si>
  <si>
    <t>Account</t>
  </si>
  <si>
    <t>Exchange differences on</t>
  </si>
  <si>
    <t xml:space="preserve">translation of the </t>
  </si>
  <si>
    <t>financial statements of</t>
  </si>
  <si>
    <t>the overseas subsidiary</t>
  </si>
  <si>
    <t xml:space="preserve">Net losses not recognised </t>
  </si>
  <si>
    <t xml:space="preserve">  in the income statements</t>
  </si>
  <si>
    <t>Dividends</t>
  </si>
  <si>
    <t>Net profit for the period</t>
  </si>
  <si>
    <t>current period</t>
  </si>
  <si>
    <t>Proceeds from redemption of investment</t>
  </si>
  <si>
    <t>CONDENSED CONSOLIDATED CASH FLOW STATEMENTS</t>
  </si>
  <si>
    <t>CONDENSED CONSOLIDATED BALANCE SHEETS</t>
  </si>
  <si>
    <t>CONDENSED CONSOLIDATED INCOME STATEMENTS</t>
  </si>
  <si>
    <t>31 August 2005</t>
  </si>
  <si>
    <t>(Unaudited)</t>
  </si>
  <si>
    <t>At 1 September 2005</t>
  </si>
  <si>
    <t>31 December 2004</t>
  </si>
  <si>
    <t>Payments made on behalf by/(of) related companies</t>
  </si>
  <si>
    <t>penultimate holding company</t>
  </si>
  <si>
    <t xml:space="preserve">(Repayment of)/payments made on behalf by </t>
  </si>
  <si>
    <t>Individual Quarter</t>
  </si>
  <si>
    <t>quarter</t>
  </si>
  <si>
    <t>2006</t>
  </si>
  <si>
    <t>AS AT 31 MARCH 2006</t>
  </si>
  <si>
    <t>31 March 2006</t>
  </si>
  <si>
    <t>At 31 March 2006</t>
  </si>
  <si>
    <t>For the 7 months ended</t>
  </si>
  <si>
    <t>Prepaid Lease Payment</t>
  </si>
  <si>
    <t>1 Jan - 31 Mar</t>
  </si>
  <si>
    <t>Cumulative Quarter</t>
  </si>
  <si>
    <t>to date</t>
  </si>
  <si>
    <t>Cash and cash equivalents at end of period</t>
  </si>
  <si>
    <t>Cash and cash equivalents at beginning of period</t>
  </si>
  <si>
    <t>FOR QUARTER ENDED 31 MARCH 2006</t>
  </si>
  <si>
    <t>FOR THE SEVEN-MONTH PERIOD ENDED 31 MARCH 2006</t>
  </si>
  <si>
    <t>Net cash used in operating activities</t>
  </si>
  <si>
    <t>Net cash used in financing activities</t>
  </si>
  <si>
    <t>Net change in cash and cash equivalents</t>
  </si>
  <si>
    <t>cash and cash equivalents</t>
  </si>
  <si>
    <t>CONDENSED CONSOLIDATED STATEMENT OF CHANGES IN EQUITY</t>
  </si>
  <si>
    <t>1 Sep - 31 Mar</t>
  </si>
</sst>
</file>

<file path=xl/styles.xml><?xml version="1.0" encoding="utf-8"?>
<styleSheet xmlns="http://schemas.openxmlformats.org/spreadsheetml/2006/main">
  <numFmts count="18">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_);_(* \(#,##0.0\);_(* &quot;-&quot;?_);_(@_)"/>
    <numFmt numFmtId="172" formatCode="0_);\(0\)"/>
    <numFmt numFmtId="173" formatCode="0.0%"/>
  </numFmts>
  <fonts count="9">
    <font>
      <sz val="10"/>
      <name val="Arial"/>
      <family val="0"/>
    </font>
    <font>
      <b/>
      <sz val="10"/>
      <name val="Arial"/>
      <family val="2"/>
    </font>
    <font>
      <b/>
      <i/>
      <sz val="10"/>
      <name val="Arial"/>
      <family val="2"/>
    </font>
    <font>
      <i/>
      <sz val="10"/>
      <name val="Arial"/>
      <family val="2"/>
    </font>
    <font>
      <b/>
      <i/>
      <sz val="9"/>
      <name val="Arial"/>
      <family val="2"/>
    </font>
    <font>
      <sz val="8"/>
      <name val="Arial"/>
      <family val="0"/>
    </font>
    <font>
      <sz val="8"/>
      <name val="Tahoma"/>
      <family val="0"/>
    </font>
    <font>
      <b/>
      <sz val="8"/>
      <name val="Tahoma"/>
      <family val="0"/>
    </font>
    <font>
      <b/>
      <sz val="8"/>
      <name val="Arial"/>
      <family val="2"/>
    </font>
  </fonts>
  <fills count="2">
    <fill>
      <patternFill/>
    </fill>
    <fill>
      <patternFill patternType="gray125"/>
    </fill>
  </fills>
  <borders count="15">
    <border>
      <left/>
      <right/>
      <top/>
      <bottom/>
      <diagonal/>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0" xfId="0" applyAlignment="1">
      <alignment horizontal="center"/>
    </xf>
    <xf numFmtId="0" fontId="0" fillId="0" borderId="0" xfId="0" applyAlignment="1" quotePrefix="1">
      <alignment horizontal="center"/>
    </xf>
    <xf numFmtId="43" fontId="0" fillId="0" borderId="0" xfId="0" applyNumberFormat="1" applyAlignment="1">
      <alignment/>
    </xf>
    <xf numFmtId="170" fontId="0" fillId="0" borderId="0" xfId="15" applyNumberFormat="1" applyAlignment="1">
      <alignment/>
    </xf>
    <xf numFmtId="170" fontId="0" fillId="0" borderId="0" xfId="0" applyNumberFormat="1" applyAlignment="1">
      <alignment/>
    </xf>
    <xf numFmtId="170" fontId="0" fillId="0" borderId="0" xfId="15" applyNumberFormat="1" applyFont="1" applyAlignment="1">
      <alignment/>
    </xf>
    <xf numFmtId="170" fontId="0" fillId="0" borderId="1" xfId="15" applyNumberFormat="1" applyBorder="1" applyAlignment="1">
      <alignment/>
    </xf>
    <xf numFmtId="170" fontId="0" fillId="0" borderId="0" xfId="15" applyNumberFormat="1" applyAlignment="1">
      <alignment/>
    </xf>
    <xf numFmtId="170" fontId="0" fillId="0" borderId="1" xfId="15" applyNumberFormat="1" applyBorder="1" applyAlignment="1">
      <alignment/>
    </xf>
    <xf numFmtId="170" fontId="0" fillId="0" borderId="0" xfId="15" applyNumberFormat="1" applyBorder="1" applyAlignment="1">
      <alignment/>
    </xf>
    <xf numFmtId="170" fontId="0" fillId="0" borderId="0" xfId="15" applyNumberFormat="1" applyAlignment="1">
      <alignment horizontal="center"/>
    </xf>
    <xf numFmtId="170" fontId="1" fillId="0" borderId="0" xfId="15" applyNumberFormat="1" applyFont="1" applyAlignment="1" quotePrefix="1">
      <alignment horizontal="center"/>
    </xf>
    <xf numFmtId="170" fontId="2" fillId="0" borderId="0" xfId="15" applyNumberFormat="1" applyFont="1" applyAlignment="1" quotePrefix="1">
      <alignment horizontal="center"/>
    </xf>
    <xf numFmtId="170" fontId="2" fillId="0" borderId="0" xfId="15" applyNumberFormat="1" applyFont="1" applyAlignment="1">
      <alignment horizontal="center"/>
    </xf>
    <xf numFmtId="170" fontId="1" fillId="0" borderId="0" xfId="15" applyNumberFormat="1" applyFont="1" applyAlignment="1">
      <alignment horizontal="center"/>
    </xf>
    <xf numFmtId="170" fontId="0" fillId="0" borderId="2" xfId="15" applyNumberFormat="1" applyBorder="1" applyAlignment="1">
      <alignment/>
    </xf>
    <xf numFmtId="170" fontId="0" fillId="0" borderId="3" xfId="15" applyNumberFormat="1" applyBorder="1" applyAlignment="1">
      <alignment/>
    </xf>
    <xf numFmtId="170" fontId="0" fillId="0" borderId="4" xfId="15" applyNumberFormat="1" applyBorder="1" applyAlignment="1">
      <alignment/>
    </xf>
    <xf numFmtId="0" fontId="3" fillId="0" borderId="0" xfId="0" applyFont="1" applyAlignment="1">
      <alignment/>
    </xf>
    <xf numFmtId="170" fontId="0" fillId="0" borderId="0" xfId="15" applyNumberFormat="1" applyAlignment="1">
      <alignment horizontal="center"/>
    </xf>
    <xf numFmtId="170" fontId="0" fillId="0" borderId="0" xfId="15" applyNumberFormat="1" applyFont="1" applyAlignment="1">
      <alignment horizontal="center"/>
    </xf>
    <xf numFmtId="170" fontId="0" fillId="0" borderId="0" xfId="15" applyNumberFormat="1" applyFont="1" applyAlignment="1">
      <alignment horizontal="center"/>
    </xf>
    <xf numFmtId="170" fontId="4" fillId="0" borderId="0" xfId="15" applyNumberFormat="1" applyFont="1" applyAlignment="1" quotePrefix="1">
      <alignment horizontal="center"/>
    </xf>
    <xf numFmtId="170" fontId="0" fillId="0" borderId="0" xfId="15" applyNumberFormat="1" applyFont="1" applyAlignment="1">
      <alignment/>
    </xf>
    <xf numFmtId="0" fontId="0" fillId="0" borderId="0" xfId="0" applyFont="1" applyAlignment="1">
      <alignment/>
    </xf>
    <xf numFmtId="170" fontId="0" fillId="0" borderId="5" xfId="15" applyNumberFormat="1" applyBorder="1" applyAlignment="1">
      <alignment/>
    </xf>
    <xf numFmtId="43" fontId="0" fillId="0" borderId="6" xfId="15" applyNumberFormat="1" applyBorder="1" applyAlignment="1">
      <alignment/>
    </xf>
    <xf numFmtId="43" fontId="0" fillId="0" borderId="0" xfId="15" applyNumberFormat="1" applyAlignment="1">
      <alignment/>
    </xf>
    <xf numFmtId="170" fontId="1" fillId="0" borderId="5" xfId="15" applyNumberFormat="1" applyFont="1" applyBorder="1" applyAlignment="1">
      <alignment/>
    </xf>
    <xf numFmtId="170" fontId="0" fillId="0" borderId="7" xfId="15" applyNumberFormat="1" applyBorder="1" applyAlignment="1">
      <alignment/>
    </xf>
    <xf numFmtId="170" fontId="0" fillId="0" borderId="2" xfId="15" applyNumberFormat="1" applyBorder="1" applyAlignment="1">
      <alignment/>
    </xf>
    <xf numFmtId="170" fontId="0" fillId="0" borderId="0" xfId="15" applyNumberFormat="1" applyFont="1" applyAlignment="1" quotePrefix="1">
      <alignment horizontal="center"/>
    </xf>
    <xf numFmtId="170" fontId="0" fillId="0" borderId="0" xfId="15" applyNumberFormat="1" applyFont="1" applyAlignment="1">
      <alignment horizontal="right"/>
    </xf>
    <xf numFmtId="170" fontId="0" fillId="0" borderId="0" xfId="15" applyNumberFormat="1" applyFont="1" applyAlignment="1">
      <alignment horizontal="right"/>
    </xf>
    <xf numFmtId="0" fontId="1" fillId="0" borderId="0" xfId="0" applyFont="1" applyAlignment="1">
      <alignment horizontal="right"/>
    </xf>
    <xf numFmtId="0" fontId="0" fillId="0" borderId="0" xfId="0" applyFont="1" applyAlignment="1">
      <alignment horizontal="right"/>
    </xf>
    <xf numFmtId="170" fontId="0" fillId="0" borderId="0" xfId="15" applyNumberFormat="1" applyFont="1" applyAlignment="1" quotePrefix="1">
      <alignment horizontal="right"/>
    </xf>
    <xf numFmtId="0" fontId="1" fillId="0" borderId="0" xfId="0" applyFont="1" applyAlignment="1">
      <alignment horizontal="left"/>
    </xf>
    <xf numFmtId="170" fontId="0" fillId="0" borderId="5" xfId="15" applyNumberFormat="1" applyFont="1" applyBorder="1" applyAlignment="1">
      <alignment horizontal="right"/>
    </xf>
    <xf numFmtId="170" fontId="0" fillId="0" borderId="8" xfId="15" applyNumberFormat="1" applyFont="1" applyBorder="1" applyAlignment="1">
      <alignment horizontal="right"/>
    </xf>
    <xf numFmtId="170" fontId="0" fillId="0" borderId="5" xfId="15" applyNumberFormat="1" applyFont="1" applyBorder="1" applyAlignment="1" quotePrefix="1">
      <alignment horizontal="right"/>
    </xf>
    <xf numFmtId="170" fontId="0" fillId="0" borderId="9" xfId="15" applyNumberFormat="1" applyFont="1" applyBorder="1" applyAlignment="1">
      <alignment horizontal="right"/>
    </xf>
    <xf numFmtId="170" fontId="0" fillId="0" borderId="10" xfId="15" applyNumberFormat="1" applyFont="1" applyBorder="1" applyAlignment="1">
      <alignment horizontal="right"/>
    </xf>
    <xf numFmtId="170" fontId="0" fillId="0" borderId="0" xfId="15" applyNumberFormat="1" applyFont="1" applyBorder="1" applyAlignment="1">
      <alignment horizontal="right"/>
    </xf>
    <xf numFmtId="170" fontId="0" fillId="0" borderId="0" xfId="15" applyNumberFormat="1" applyFont="1" applyBorder="1" applyAlignment="1" quotePrefix="1">
      <alignment horizontal="right"/>
    </xf>
    <xf numFmtId="170" fontId="0" fillId="0" borderId="11" xfId="15" applyNumberFormat="1" applyFont="1" applyBorder="1" applyAlignment="1">
      <alignment horizontal="right"/>
    </xf>
    <xf numFmtId="170" fontId="0" fillId="0" borderId="12" xfId="15" applyNumberFormat="1" applyFont="1" applyBorder="1" applyAlignment="1">
      <alignment horizontal="right"/>
    </xf>
    <xf numFmtId="170" fontId="0" fillId="0" borderId="13" xfId="15" applyNumberFormat="1" applyFont="1" applyBorder="1" applyAlignment="1">
      <alignment horizontal="right"/>
    </xf>
    <xf numFmtId="170" fontId="0" fillId="0" borderId="13" xfId="15" applyNumberFormat="1" applyFont="1" applyBorder="1" applyAlignment="1" quotePrefix="1">
      <alignment horizontal="right"/>
    </xf>
    <xf numFmtId="170" fontId="0" fillId="0" borderId="14" xfId="15" applyNumberFormat="1" applyFont="1" applyBorder="1" applyAlignment="1">
      <alignment horizontal="right"/>
    </xf>
    <xf numFmtId="170" fontId="0" fillId="0" borderId="0" xfId="0" applyNumberFormat="1" applyFont="1" applyAlignment="1">
      <alignment horizontal="right"/>
    </xf>
    <xf numFmtId="170" fontId="0" fillId="0" borderId="1" xfId="0" applyNumberFormat="1" applyFont="1" applyBorder="1" applyAlignment="1">
      <alignment horizontal="right"/>
    </xf>
    <xf numFmtId="0" fontId="0" fillId="0" borderId="1" xfId="0" applyFont="1" applyBorder="1" applyAlignment="1">
      <alignment horizontal="right"/>
    </xf>
    <xf numFmtId="170" fontId="0" fillId="0" borderId="0" xfId="0" applyNumberFormat="1" applyFont="1" applyAlignment="1">
      <alignment horizontal="center"/>
    </xf>
    <xf numFmtId="170" fontId="4" fillId="0" borderId="0" xfId="15" applyNumberFormat="1" applyFont="1" applyAlignment="1">
      <alignment horizontal="center"/>
    </xf>
    <xf numFmtId="170" fontId="1" fillId="0" borderId="0" xfId="0" applyNumberFormat="1" applyFont="1" applyAlignment="1">
      <alignment horizontal="center"/>
    </xf>
    <xf numFmtId="170" fontId="0" fillId="0" borderId="0" xfId="15" applyNumberFormat="1" applyFont="1" applyAlignment="1">
      <alignment horizontal="center"/>
    </xf>
    <xf numFmtId="170" fontId="0" fillId="0" borderId="3" xfId="15"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37</xdr:row>
      <xdr:rowOff>9525</xdr:rowOff>
    </xdr:from>
    <xdr:to>
      <xdr:col>9</xdr:col>
      <xdr:colOff>228600</xdr:colOff>
      <xdr:row>48</xdr:row>
      <xdr:rowOff>85725</xdr:rowOff>
    </xdr:to>
    <xdr:sp>
      <xdr:nvSpPr>
        <xdr:cNvPr id="1" name="TextBox 1"/>
        <xdr:cNvSpPr txBox="1">
          <a:spLocks noChangeArrowheads="1"/>
        </xdr:cNvSpPr>
      </xdr:nvSpPr>
      <xdr:spPr>
        <a:xfrm>
          <a:off x="285750" y="6029325"/>
          <a:ext cx="4419600" cy="185737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Income Statements should be read in conjunction with the Annual Financial Report for the year ended 31 August 2005)
This is a seven-month period covering the results of the Group for the period 1 September 2005 to 31 March 2006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second quarter report of the preceding year is attached for information purposes.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49</xdr:row>
      <xdr:rowOff>0</xdr:rowOff>
    </xdr:from>
    <xdr:to>
      <xdr:col>9</xdr:col>
      <xdr:colOff>590550</xdr:colOff>
      <xdr:row>59</xdr:row>
      <xdr:rowOff>9525</xdr:rowOff>
    </xdr:to>
    <xdr:sp>
      <xdr:nvSpPr>
        <xdr:cNvPr id="1" name="TextBox 1"/>
        <xdr:cNvSpPr txBox="1">
          <a:spLocks noChangeArrowheads="1"/>
        </xdr:cNvSpPr>
      </xdr:nvSpPr>
      <xdr:spPr>
        <a:xfrm>
          <a:off x="247650" y="7991475"/>
          <a:ext cx="5105400" cy="162877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Balance Sheets should be read in conjunction with the Annual Financial Report for the year ended 31 August 2005)
This is a seven-month period covering the results of the Group for the period 1 September 2005 to 31 March 2006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second quarter report of the preceding year is attached for information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65</xdr:row>
      <xdr:rowOff>19050</xdr:rowOff>
    </xdr:from>
    <xdr:to>
      <xdr:col>10</xdr:col>
      <xdr:colOff>419100</xdr:colOff>
      <xdr:row>77</xdr:row>
      <xdr:rowOff>114300</xdr:rowOff>
    </xdr:to>
    <xdr:sp>
      <xdr:nvSpPr>
        <xdr:cNvPr id="1" name="TextBox 1"/>
        <xdr:cNvSpPr txBox="1">
          <a:spLocks noChangeArrowheads="1"/>
        </xdr:cNvSpPr>
      </xdr:nvSpPr>
      <xdr:spPr>
        <a:xfrm>
          <a:off x="238125" y="10344150"/>
          <a:ext cx="4895850" cy="20383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
(The Condensed Consolidated Cash Flow Statements should be read in conjunction with the Annual Financial Report for the year ended 31 August 2005) 
This is a seven-month period covering the results of the Group for the period 1 September 2005 to 31 March 2006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second quarter report of the preceding year is attached for information purposes.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13</xdr:col>
      <xdr:colOff>647700</xdr:colOff>
      <xdr:row>43</xdr:row>
      <xdr:rowOff>142875</xdr:rowOff>
    </xdr:to>
    <xdr:sp>
      <xdr:nvSpPr>
        <xdr:cNvPr id="1" name="TextBox 1"/>
        <xdr:cNvSpPr txBox="1">
          <a:spLocks noChangeArrowheads="1"/>
        </xdr:cNvSpPr>
      </xdr:nvSpPr>
      <xdr:spPr>
        <a:xfrm>
          <a:off x="247650" y="5362575"/>
          <a:ext cx="7172325" cy="176212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
(The Condensed Consolidated Statement of Changes in Equity should be read in conjunction with the Annual Financial Report for the year ended 31 August 2005)
This is a seven-month period covering the results of the Group for the period 1 September 2005 to 31 March 2006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second quarter report of the preceding year is attached for information purposes.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L41"/>
  <sheetViews>
    <sheetView tabSelected="1" workbookViewId="0" topLeftCell="A1">
      <selection activeCell="A1" sqref="A1"/>
    </sheetView>
  </sheetViews>
  <sheetFormatPr defaultColWidth="9.140625" defaultRowHeight="12.75"/>
  <cols>
    <col min="1" max="2" width="3.7109375" style="0" customWidth="1"/>
    <col min="6" max="6" width="3.7109375" style="0" customWidth="1"/>
    <col min="7" max="7" width="9.28125" style="10" bestFit="1" customWidth="1"/>
    <col min="8" max="8" width="10.00390625" style="10" customWidth="1"/>
    <col min="9" max="9" width="9.28125" style="0" customWidth="1"/>
    <col min="10" max="11" width="3.7109375" style="0" customWidth="1"/>
  </cols>
  <sheetData>
    <row r="1" ht="12.75">
      <c r="A1" s="2" t="s">
        <v>20</v>
      </c>
    </row>
    <row r="2" ht="12.75">
      <c r="A2" s="2" t="s">
        <v>21</v>
      </c>
    </row>
    <row r="3" ht="12.75"/>
    <row r="4" ht="12.75">
      <c r="A4" s="2" t="s">
        <v>89</v>
      </c>
    </row>
    <row r="5" ht="12.75">
      <c r="A5" s="2" t="s">
        <v>110</v>
      </c>
    </row>
    <row r="6" ht="12.75">
      <c r="J6" s="3"/>
    </row>
    <row r="7" spans="7:9" ht="12.75">
      <c r="G7" s="23" t="s">
        <v>97</v>
      </c>
      <c r="I7" s="23" t="s">
        <v>106</v>
      </c>
    </row>
    <row r="8" spans="7:10" ht="12.75">
      <c r="G8" s="23" t="s">
        <v>34</v>
      </c>
      <c r="H8" s="22"/>
      <c r="I8" s="23" t="s">
        <v>34</v>
      </c>
      <c r="J8" s="22"/>
    </row>
    <row r="9" spans="7:10" ht="12.75">
      <c r="G9" s="23" t="s">
        <v>35</v>
      </c>
      <c r="H9" s="22"/>
      <c r="I9" s="23" t="s">
        <v>35</v>
      </c>
      <c r="J9" s="22"/>
    </row>
    <row r="10" spans="7:10" ht="12.75">
      <c r="G10" s="23" t="s">
        <v>98</v>
      </c>
      <c r="H10" s="22"/>
      <c r="I10" s="23" t="s">
        <v>107</v>
      </c>
      <c r="J10" s="22"/>
    </row>
    <row r="11" spans="7:10" ht="12.75">
      <c r="G11" s="17" t="s">
        <v>105</v>
      </c>
      <c r="H11" s="22"/>
      <c r="I11" s="17" t="s">
        <v>117</v>
      </c>
      <c r="J11" s="22"/>
    </row>
    <row r="12" spans="7:10" s="1" customFormat="1" ht="12.75">
      <c r="G12" s="15" t="s">
        <v>99</v>
      </c>
      <c r="H12" s="15"/>
      <c r="I12" s="15" t="str">
        <f>G12</f>
        <v>2006</v>
      </c>
      <c r="J12" s="15"/>
    </row>
    <row r="13" spans="7:10" s="1" customFormat="1" ht="12.75">
      <c r="G13" s="17" t="s">
        <v>12</v>
      </c>
      <c r="H13" s="17"/>
      <c r="I13" s="17" t="s">
        <v>12</v>
      </c>
      <c r="J13" s="17"/>
    </row>
    <row r="14" ht="12.75"/>
    <row r="15" spans="2:10" ht="12.75">
      <c r="B15" s="2" t="s">
        <v>36</v>
      </c>
      <c r="G15" s="10">
        <v>131156</v>
      </c>
      <c r="I15" s="10">
        <f>168821+G15</f>
        <v>299977</v>
      </c>
      <c r="J15" s="10"/>
    </row>
    <row r="16" spans="2:10" ht="12.75">
      <c r="B16" s="27" t="s">
        <v>37</v>
      </c>
      <c r="G16" s="10">
        <v>-96302</v>
      </c>
      <c r="I16" s="10">
        <f>-124607+G16</f>
        <v>-220909</v>
      </c>
      <c r="J16" s="10"/>
    </row>
    <row r="17" spans="2:10" ht="12.75">
      <c r="B17" s="2" t="s">
        <v>38</v>
      </c>
      <c r="G17" s="28">
        <f>SUM(G15:G16)</f>
        <v>34854</v>
      </c>
      <c r="I17" s="28">
        <f>SUM(I15:I16)</f>
        <v>79068</v>
      </c>
      <c r="J17" s="10"/>
    </row>
    <row r="18" spans="2:10" ht="12.75">
      <c r="B18" s="27"/>
      <c r="I18" s="10"/>
      <c r="J18" s="10"/>
    </row>
    <row r="19" spans="2:10" ht="12.75">
      <c r="B19" s="27" t="s">
        <v>39</v>
      </c>
      <c r="G19" s="10">
        <v>-4645</v>
      </c>
      <c r="I19" s="10">
        <f>-6170+G19</f>
        <v>-10815</v>
      </c>
      <c r="J19" s="10"/>
    </row>
    <row r="20" spans="2:10" ht="12.75">
      <c r="B20" s="27" t="s">
        <v>40</v>
      </c>
      <c r="G20" s="10">
        <v>-10819</v>
      </c>
      <c r="I20" s="10">
        <f>-15930+G20</f>
        <v>-26749</v>
      </c>
      <c r="J20" s="10"/>
    </row>
    <row r="21" spans="2:10" ht="12.75">
      <c r="B21" s="27" t="s">
        <v>41</v>
      </c>
      <c r="G21" s="10">
        <v>96</v>
      </c>
      <c r="I21" s="10">
        <f>410+G21</f>
        <v>506</v>
      </c>
      <c r="J21" s="10"/>
    </row>
    <row r="22" spans="2:12" ht="12.75">
      <c r="B22" s="27" t="s">
        <v>42</v>
      </c>
      <c r="G22" s="10">
        <v>-740</v>
      </c>
      <c r="I22" s="10">
        <f>-25+G22</f>
        <v>-765</v>
      </c>
      <c r="J22" s="10"/>
      <c r="L22" s="7"/>
    </row>
    <row r="23" spans="2:12" ht="12.75">
      <c r="B23" s="2"/>
      <c r="I23" s="10"/>
      <c r="J23" s="10"/>
      <c r="L23" s="7"/>
    </row>
    <row r="24" spans="2:12" ht="12" customHeight="1">
      <c r="B24" s="2" t="s">
        <v>43</v>
      </c>
      <c r="G24" s="28">
        <f>SUM(G17:G23)</f>
        <v>18746</v>
      </c>
      <c r="I24" s="28">
        <f>SUM(I17:I23)</f>
        <v>41245</v>
      </c>
      <c r="J24" s="10"/>
      <c r="L24" s="7"/>
    </row>
    <row r="25" spans="2:10" ht="12.75">
      <c r="B25" s="27" t="s">
        <v>44</v>
      </c>
      <c r="G25" s="10">
        <v>1264</v>
      </c>
      <c r="I25" s="10">
        <f>1798+G25</f>
        <v>3062</v>
      </c>
      <c r="J25" s="10"/>
    </row>
    <row r="26" spans="2:10" ht="12.75">
      <c r="B26" s="2"/>
      <c r="I26" s="10"/>
      <c r="J26" s="10"/>
    </row>
    <row r="27" spans="2:10" ht="12.75">
      <c r="B27" s="2" t="s">
        <v>10</v>
      </c>
      <c r="G27" s="28">
        <f>SUM(G24:G26)</f>
        <v>20010</v>
      </c>
      <c r="I27" s="28">
        <f>SUM(I24:I26)</f>
        <v>44307</v>
      </c>
      <c r="J27" s="10"/>
    </row>
    <row r="28" spans="2:10" ht="12.75">
      <c r="B28" s="27" t="s">
        <v>11</v>
      </c>
      <c r="G28" s="12"/>
      <c r="I28" s="12"/>
      <c r="J28" s="10"/>
    </row>
    <row r="29" spans="2:12" ht="12.75">
      <c r="B29" s="4" t="s">
        <v>45</v>
      </c>
      <c r="C29" t="s">
        <v>46</v>
      </c>
      <c r="G29" s="26">
        <v>-8074</v>
      </c>
      <c r="I29" s="26">
        <f>-2380+G29</f>
        <v>-10454</v>
      </c>
      <c r="J29" s="10"/>
      <c r="L29" s="7"/>
    </row>
    <row r="30" spans="2:12" ht="12.75">
      <c r="B30" s="4" t="s">
        <v>45</v>
      </c>
      <c r="C30" t="s">
        <v>47</v>
      </c>
      <c r="G30" s="10">
        <v>2375</v>
      </c>
      <c r="I30" s="10">
        <f>-4382+G30</f>
        <v>-2007</v>
      </c>
      <c r="J30" s="10"/>
      <c r="L30" s="7"/>
    </row>
    <row r="31" spans="2:10" ht="12.75">
      <c r="B31" s="2"/>
      <c r="I31" s="10"/>
      <c r="J31" s="10"/>
    </row>
    <row r="32" spans="2:10" ht="13.5" thickBot="1">
      <c r="B32" s="2" t="s">
        <v>84</v>
      </c>
      <c r="G32" s="11">
        <f>SUM(G27:G31)</f>
        <v>14311</v>
      </c>
      <c r="I32" s="11">
        <f>SUM(I27:I31)</f>
        <v>31846</v>
      </c>
      <c r="J32" s="10"/>
    </row>
    <row r="33" spans="2:9" ht="13.5" thickTop="1">
      <c r="B33" s="2"/>
      <c r="I33" s="10"/>
    </row>
    <row r="34" spans="2:10" ht="13.5" thickBot="1">
      <c r="B34" s="27" t="s">
        <v>48</v>
      </c>
      <c r="G34" s="29">
        <f>G32/164385.645*100</f>
        <v>8.705747998859634</v>
      </c>
      <c r="H34" s="30"/>
      <c r="I34" s="29">
        <f>I32/164385.645*100</f>
        <v>19.37273780809754</v>
      </c>
      <c r="J34" s="5"/>
    </row>
    <row r="35" ht="13.5" thickTop="1">
      <c r="B35" s="2"/>
    </row>
    <row r="36" spans="2:9" ht="12.75">
      <c r="B36" s="2"/>
      <c r="I36" s="7"/>
    </row>
    <row r="37" spans="2:9" ht="12.75">
      <c r="B37" s="2"/>
      <c r="I37" s="7"/>
    </row>
    <row r="38" ht="12.75">
      <c r="B38" s="2"/>
    </row>
    <row r="39" ht="12.75"/>
    <row r="40" ht="12.75">
      <c r="B40" s="2"/>
    </row>
    <row r="41" ht="12.75">
      <c r="B41" s="2"/>
    </row>
    <row r="42" ht="12.75"/>
  </sheetData>
  <printOptions horizontalCentered="1"/>
  <pageMargins left="0.75" right="0.75" top="1" bottom="1" header="0.5" footer="0.5"/>
  <pageSetup fitToHeight="1" fitToWidth="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5">
    <pageSetUpPr fitToPage="1"/>
  </sheetPr>
  <dimension ref="A1:L48"/>
  <sheetViews>
    <sheetView workbookViewId="0" topLeftCell="A1">
      <selection activeCell="A1" sqref="A1"/>
    </sheetView>
  </sheetViews>
  <sheetFormatPr defaultColWidth="9.140625" defaultRowHeight="12.75"/>
  <cols>
    <col min="1" max="2" width="3.7109375" style="0" customWidth="1"/>
    <col min="7" max="10" width="9.140625" style="6" customWidth="1"/>
  </cols>
  <sheetData>
    <row r="1" ht="12.75">
      <c r="A1" s="2" t="s">
        <v>20</v>
      </c>
    </row>
    <row r="2" ht="12.75">
      <c r="A2" s="2" t="s">
        <v>21</v>
      </c>
    </row>
    <row r="4" ht="12.75">
      <c r="A4" s="2" t="s">
        <v>88</v>
      </c>
    </row>
    <row r="5" ht="12.75">
      <c r="A5" s="2" t="s">
        <v>100</v>
      </c>
    </row>
    <row r="7" spans="7:10" ht="12.75">
      <c r="G7" s="13" t="s">
        <v>22</v>
      </c>
      <c r="J7" s="13" t="s">
        <v>22</v>
      </c>
    </row>
    <row r="8" spans="7:10" ht="12.75">
      <c r="G8" s="59" t="s">
        <v>85</v>
      </c>
      <c r="J8" s="13" t="s">
        <v>23</v>
      </c>
    </row>
    <row r="9" spans="7:10" ht="12.75">
      <c r="G9" s="13"/>
      <c r="J9" s="13" t="s">
        <v>24</v>
      </c>
    </row>
    <row r="10" spans="7:10" ht="12.75">
      <c r="G10" s="14" t="s">
        <v>101</v>
      </c>
      <c r="J10" s="14" t="s">
        <v>90</v>
      </c>
    </row>
    <row r="11" spans="7:10" s="1" customFormat="1" ht="12.75">
      <c r="G11" s="15" t="s">
        <v>91</v>
      </c>
      <c r="H11" s="16"/>
      <c r="I11" s="16"/>
      <c r="J11" s="15" t="s">
        <v>25</v>
      </c>
    </row>
    <row r="12" spans="7:10" s="1" customFormat="1" ht="12.75">
      <c r="G12" s="17" t="s">
        <v>12</v>
      </c>
      <c r="H12" s="17"/>
      <c r="I12" s="17"/>
      <c r="J12" s="17" t="s">
        <v>12</v>
      </c>
    </row>
    <row r="14" spans="2:12" ht="12.75">
      <c r="B14" s="2" t="s">
        <v>9</v>
      </c>
      <c r="G14" s="6">
        <v>25685</v>
      </c>
      <c r="J14" s="6">
        <v>37316</v>
      </c>
      <c r="L14" s="7"/>
    </row>
    <row r="15" spans="2:12" ht="12.75">
      <c r="B15" s="2" t="s">
        <v>8</v>
      </c>
      <c r="G15" s="6">
        <v>4782</v>
      </c>
      <c r="J15" s="6">
        <v>4782</v>
      </c>
      <c r="L15" s="7"/>
    </row>
    <row r="16" spans="2:12" ht="12.75">
      <c r="B16" s="2" t="s">
        <v>16</v>
      </c>
      <c r="G16" s="6">
        <v>9665</v>
      </c>
      <c r="J16" s="6">
        <v>11672</v>
      </c>
      <c r="L16" s="7"/>
    </row>
    <row r="17" spans="2:12" ht="12.75">
      <c r="B17" s="2" t="s">
        <v>104</v>
      </c>
      <c r="G17" s="6">
        <v>10217</v>
      </c>
      <c r="J17" s="6">
        <v>0</v>
      </c>
      <c r="L17" s="7"/>
    </row>
    <row r="18" spans="2:12" ht="12.75">
      <c r="B18" s="2" t="s">
        <v>26</v>
      </c>
      <c r="L18" s="7"/>
    </row>
    <row r="19" spans="2:12" ht="12.75">
      <c r="B19" s="2"/>
      <c r="C19" t="s">
        <v>7</v>
      </c>
      <c r="G19" s="18">
        <v>49208</v>
      </c>
      <c r="J19" s="18">
        <v>45192</v>
      </c>
      <c r="L19" s="7"/>
    </row>
    <row r="20" spans="2:12" ht="12.75">
      <c r="B20" s="2"/>
      <c r="C20" t="s">
        <v>6</v>
      </c>
      <c r="G20" s="19">
        <v>20737</v>
      </c>
      <c r="J20" s="19">
        <v>7588</v>
      </c>
      <c r="L20" s="7"/>
    </row>
    <row r="21" spans="2:12" ht="12.75">
      <c r="B21" s="2"/>
      <c r="C21" t="s">
        <v>5</v>
      </c>
      <c r="G21" s="19">
        <v>10829</v>
      </c>
      <c r="J21" s="19">
        <v>1759</v>
      </c>
      <c r="L21" s="7"/>
    </row>
    <row r="22" spans="2:12" ht="12.75">
      <c r="B22" s="2"/>
      <c r="C22" t="s">
        <v>27</v>
      </c>
      <c r="G22" s="19">
        <v>101</v>
      </c>
      <c r="J22" s="19">
        <v>10110</v>
      </c>
      <c r="L22" s="7"/>
    </row>
    <row r="23" spans="2:12" ht="12.75">
      <c r="B23" s="2"/>
      <c r="C23" t="s">
        <v>4</v>
      </c>
      <c r="G23" s="19">
        <v>149691</v>
      </c>
      <c r="J23" s="19">
        <v>164636</v>
      </c>
      <c r="L23" s="7"/>
    </row>
    <row r="24" spans="2:12" ht="12.75">
      <c r="B24" s="2"/>
      <c r="G24" s="18">
        <f>SUM(G19:G23)</f>
        <v>230566</v>
      </c>
      <c r="J24" s="18">
        <f>SUM(J19:J23)</f>
        <v>229285</v>
      </c>
      <c r="L24" s="7"/>
    </row>
    <row r="25" spans="2:10" ht="12.75">
      <c r="B25" s="2"/>
      <c r="G25" s="19"/>
      <c r="J25" s="19"/>
    </row>
    <row r="26" spans="2:10" ht="12.75">
      <c r="B26" s="2"/>
      <c r="G26" s="19"/>
      <c r="J26" s="19"/>
    </row>
    <row r="27" spans="2:10" ht="12.75">
      <c r="B27" s="2" t="s">
        <v>28</v>
      </c>
      <c r="G27" s="19"/>
      <c r="J27" s="19"/>
    </row>
    <row r="28" spans="2:12" ht="12.75">
      <c r="B28" s="2"/>
      <c r="C28" t="s">
        <v>3</v>
      </c>
      <c r="G28" s="19">
        <v>64008</v>
      </c>
      <c r="J28" s="19">
        <v>76252</v>
      </c>
      <c r="L28" s="7"/>
    </row>
    <row r="29" spans="2:12" ht="12.75">
      <c r="B29" s="2"/>
      <c r="C29" t="s">
        <v>2</v>
      </c>
      <c r="G29" s="19">
        <v>5865</v>
      </c>
      <c r="J29" s="19">
        <v>2520</v>
      </c>
      <c r="L29" s="7"/>
    </row>
    <row r="30" spans="2:12" ht="12.75">
      <c r="B30" s="2"/>
      <c r="C30" t="s">
        <v>1</v>
      </c>
      <c r="G30" s="60">
        <v>840</v>
      </c>
      <c r="J30" s="19">
        <v>5288</v>
      </c>
      <c r="L30" s="7"/>
    </row>
    <row r="31" spans="2:12" ht="12.75">
      <c r="B31" s="2"/>
      <c r="C31" t="s">
        <v>0</v>
      </c>
      <c r="G31" s="19">
        <v>0</v>
      </c>
      <c r="H31" s="8"/>
      <c r="J31" s="19">
        <v>0</v>
      </c>
      <c r="L31" s="7"/>
    </row>
    <row r="32" spans="2:12" ht="13.5" thickBot="1">
      <c r="B32" s="2"/>
      <c r="G32" s="20">
        <f>SUM(G28:G31)</f>
        <v>70713</v>
      </c>
      <c r="J32" s="20">
        <f>SUM(J28:J31)</f>
        <v>84060</v>
      </c>
      <c r="L32" s="7"/>
    </row>
    <row r="33" ht="13.5" thickTop="1">
      <c r="B33" s="2"/>
    </row>
    <row r="34" spans="2:10" ht="12.75">
      <c r="B34" s="2" t="s">
        <v>29</v>
      </c>
      <c r="G34" s="6">
        <f>G24-G32</f>
        <v>159853</v>
      </c>
      <c r="J34" s="6">
        <f>J24-J32</f>
        <v>145225</v>
      </c>
    </row>
    <row r="36" spans="7:10" ht="13.5" thickBot="1">
      <c r="G36" s="9">
        <f>G14+G15+G16+G17+G34</f>
        <v>210202</v>
      </c>
      <c r="J36" s="9">
        <f>J14+J15+J16+J34</f>
        <v>198995</v>
      </c>
    </row>
    <row r="37" ht="13.5" thickTop="1"/>
    <row r="38" ht="12.75">
      <c r="B38" s="21" t="s">
        <v>30</v>
      </c>
    </row>
    <row r="40" ht="12.75">
      <c r="B40" s="2" t="s">
        <v>31</v>
      </c>
    </row>
    <row r="41" spans="2:10" ht="12.75">
      <c r="B41" s="2"/>
      <c r="C41" t="s">
        <v>18</v>
      </c>
      <c r="G41" s="6">
        <v>164386</v>
      </c>
      <c r="J41" s="6">
        <v>164386</v>
      </c>
    </row>
    <row r="42" spans="2:12" ht="12.75">
      <c r="B42" s="2"/>
      <c r="C42" t="s">
        <v>32</v>
      </c>
      <c r="G42" s="6">
        <v>45816</v>
      </c>
      <c r="J42" s="6">
        <v>34609</v>
      </c>
      <c r="L42" s="7"/>
    </row>
    <row r="43" spans="2:12" ht="12.75">
      <c r="B43" s="2"/>
      <c r="L43" s="7"/>
    </row>
    <row r="44" spans="2:10" ht="13.5" thickBot="1">
      <c r="B44" s="2" t="s">
        <v>33</v>
      </c>
      <c r="G44" s="9">
        <f>SUM(G41:G43)</f>
        <v>210202</v>
      </c>
      <c r="J44" s="9">
        <f>SUM(J41:J43)</f>
        <v>198995</v>
      </c>
    </row>
    <row r="45" ht="13.5" thickTop="1"/>
    <row r="47" ht="12.75">
      <c r="B47" s="2"/>
    </row>
    <row r="48" ht="12.75">
      <c r="B48" s="2"/>
    </row>
  </sheetData>
  <printOptions horizontalCentered="1"/>
  <pageMargins left="0.75" right="0.75" top="0.75" bottom="1" header="0.5" footer="0.5"/>
  <pageSetup fitToHeight="1" fitToWidth="1"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67"/>
  <sheetViews>
    <sheetView workbookViewId="0" topLeftCell="A1">
      <selection activeCell="A1" sqref="A1"/>
    </sheetView>
  </sheetViews>
  <sheetFormatPr defaultColWidth="9.140625" defaultRowHeight="12.75"/>
  <cols>
    <col min="1" max="4" width="3.7109375" style="0" customWidth="1"/>
    <col min="10" max="10" width="10.140625" style="10" customWidth="1"/>
    <col min="11" max="11" width="7.7109375" style="10" customWidth="1"/>
    <col min="12" max="12" width="1.7109375" style="10" customWidth="1"/>
    <col min="13" max="13" width="7.7109375" style="0" hidden="1" customWidth="1"/>
    <col min="14" max="15" width="0" style="0" hidden="1" customWidth="1"/>
  </cols>
  <sheetData>
    <row r="1" ht="12.75">
      <c r="A1" s="2" t="s">
        <v>20</v>
      </c>
    </row>
    <row r="2" ht="12.75">
      <c r="A2" s="2" t="s">
        <v>21</v>
      </c>
    </row>
    <row r="4" ht="12.75">
      <c r="A4" s="2" t="s">
        <v>87</v>
      </c>
    </row>
    <row r="5" ht="12.75">
      <c r="A5" s="2" t="s">
        <v>111</v>
      </c>
    </row>
    <row r="6" ht="12.75">
      <c r="A6" s="2"/>
    </row>
    <row r="7" ht="12.75">
      <c r="J7" s="57" t="s">
        <v>103</v>
      </c>
    </row>
    <row r="8" spans="10:14" s="1" customFormat="1" ht="12.75">
      <c r="J8" s="25" t="s">
        <v>101</v>
      </c>
      <c r="K8" s="16"/>
      <c r="L8" s="16"/>
      <c r="N8" s="25" t="s">
        <v>93</v>
      </c>
    </row>
    <row r="9" spans="10:14" s="1" customFormat="1" ht="12.75">
      <c r="J9" s="17" t="s">
        <v>12</v>
      </c>
      <c r="K9" s="17"/>
      <c r="L9" s="17"/>
      <c r="N9" s="17" t="s">
        <v>12</v>
      </c>
    </row>
    <row r="11" spans="2:3" ht="12.75">
      <c r="B11" s="2" t="s">
        <v>49</v>
      </c>
      <c r="C11" s="2"/>
    </row>
    <row r="12" spans="2:3" ht="12.75">
      <c r="B12" s="27"/>
      <c r="C12" s="27"/>
    </row>
    <row r="13" spans="2:14" ht="12.75">
      <c r="B13" s="27"/>
      <c r="C13" s="27" t="s">
        <v>10</v>
      </c>
      <c r="J13" s="10">
        <v>44307</v>
      </c>
      <c r="N13" s="10">
        <v>28319</v>
      </c>
    </row>
    <row r="14" spans="2:14" ht="12.75">
      <c r="B14" s="27"/>
      <c r="C14" s="27" t="s">
        <v>50</v>
      </c>
      <c r="N14" s="10"/>
    </row>
    <row r="15" spans="2:14" ht="12.75">
      <c r="B15" s="27"/>
      <c r="C15" s="27"/>
      <c r="D15" t="s">
        <v>15</v>
      </c>
      <c r="J15" s="10">
        <v>2171</v>
      </c>
      <c r="N15" s="10">
        <v>1039</v>
      </c>
    </row>
    <row r="16" spans="2:14" ht="12.75">
      <c r="B16" s="27"/>
      <c r="C16" s="27"/>
      <c r="D16" t="s">
        <v>51</v>
      </c>
      <c r="J16" s="10">
        <v>-168</v>
      </c>
      <c r="N16" s="10">
        <v>-245</v>
      </c>
    </row>
    <row r="17" spans="2:14" ht="12.75">
      <c r="B17" s="27"/>
      <c r="C17" s="27"/>
      <c r="D17" t="s">
        <v>44</v>
      </c>
      <c r="J17" s="10">
        <v>-3062</v>
      </c>
      <c r="N17" s="10">
        <v>-1970</v>
      </c>
    </row>
    <row r="18" spans="2:14" ht="12.75">
      <c r="B18" s="27"/>
      <c r="C18" s="27"/>
      <c r="D18" t="s">
        <v>52</v>
      </c>
      <c r="J18" s="10">
        <v>-5</v>
      </c>
      <c r="N18" s="10">
        <v>0</v>
      </c>
    </row>
    <row r="19" spans="2:14" ht="12.75">
      <c r="B19" s="27"/>
      <c r="C19" s="27"/>
      <c r="N19" s="10"/>
    </row>
    <row r="20" spans="2:14" ht="12.75">
      <c r="B20" s="27"/>
      <c r="C20" s="27" t="s">
        <v>53</v>
      </c>
      <c r="J20" s="31">
        <f>SUM(J13:J19)</f>
        <v>43243</v>
      </c>
      <c r="N20" s="31">
        <f>SUM(N13:N19)</f>
        <v>27143</v>
      </c>
    </row>
    <row r="21" spans="2:14" ht="12.75">
      <c r="B21" s="27"/>
      <c r="C21" s="27"/>
      <c r="N21" s="10"/>
    </row>
    <row r="22" spans="2:14" ht="12.75">
      <c r="B22" s="27"/>
      <c r="C22" s="27" t="s">
        <v>54</v>
      </c>
      <c r="N22" s="10"/>
    </row>
    <row r="23" spans="2:14" ht="12.75">
      <c r="B23" s="27"/>
      <c r="C23" s="27"/>
      <c r="D23" t="s">
        <v>7</v>
      </c>
      <c r="J23" s="10">
        <v>-4002</v>
      </c>
      <c r="K23" s="30"/>
      <c r="L23" s="30"/>
      <c r="N23" s="10">
        <v>10144</v>
      </c>
    </row>
    <row r="24" spans="2:14" ht="12.75">
      <c r="B24" s="2"/>
      <c r="C24" s="2"/>
      <c r="D24" t="s">
        <v>6</v>
      </c>
      <c r="J24" s="10">
        <v>-12983</v>
      </c>
      <c r="N24" s="10">
        <v>-3762</v>
      </c>
    </row>
    <row r="25" spans="2:14" ht="12.75">
      <c r="B25" s="2"/>
      <c r="C25" s="2"/>
      <c r="D25" t="s">
        <v>3</v>
      </c>
      <c r="J25" s="10">
        <v>-12256</v>
      </c>
      <c r="N25" s="10">
        <v>-11504</v>
      </c>
    </row>
    <row r="26" spans="2:14" ht="12.75">
      <c r="B26" s="2"/>
      <c r="C26" s="2"/>
      <c r="N26" s="10"/>
    </row>
    <row r="27" spans="2:14" ht="12.75">
      <c r="B27" s="2"/>
      <c r="C27" s="27" t="s">
        <v>55</v>
      </c>
      <c r="J27" s="31">
        <f>SUM(J20:J26)</f>
        <v>14002</v>
      </c>
      <c r="N27" s="31">
        <f>SUM(N20:N26)</f>
        <v>22021</v>
      </c>
    </row>
    <row r="28" spans="2:14" ht="12.75">
      <c r="B28" s="2"/>
      <c r="C28" s="27" t="s">
        <v>17</v>
      </c>
      <c r="J28" s="10">
        <v>-14907</v>
      </c>
      <c r="N28" s="10">
        <v>-6520</v>
      </c>
    </row>
    <row r="29" spans="2:14" ht="12.75">
      <c r="B29" s="2"/>
      <c r="C29" s="2"/>
      <c r="N29" s="10"/>
    </row>
    <row r="30" spans="2:14" ht="15.75" customHeight="1">
      <c r="B30" s="2"/>
      <c r="C30" s="2" t="s">
        <v>112</v>
      </c>
      <c r="J30" s="32">
        <f>SUM(J27:J29)</f>
        <v>-905</v>
      </c>
      <c r="N30" s="32">
        <f>SUM(N27:N29)</f>
        <v>15501</v>
      </c>
    </row>
    <row r="31" spans="2:14" ht="12.75">
      <c r="B31" s="2"/>
      <c r="C31" s="27"/>
      <c r="N31" s="10"/>
    </row>
    <row r="32" spans="2:14" ht="12.75">
      <c r="B32" s="2" t="s">
        <v>56</v>
      </c>
      <c r="C32" s="27"/>
      <c r="N32" s="10"/>
    </row>
    <row r="33" spans="2:14" ht="12.75">
      <c r="B33" s="2"/>
      <c r="C33" s="27" t="s">
        <v>57</v>
      </c>
      <c r="J33" s="10">
        <v>173</v>
      </c>
      <c r="N33" s="10">
        <v>270</v>
      </c>
    </row>
    <row r="34" spans="2:14" ht="12.75">
      <c r="B34" s="2"/>
      <c r="C34" s="27" t="s">
        <v>58</v>
      </c>
      <c r="J34" s="10">
        <v>-920</v>
      </c>
      <c r="N34" s="10">
        <v>-9101</v>
      </c>
    </row>
    <row r="35" spans="2:14" ht="12.75">
      <c r="B35" s="2"/>
      <c r="C35" s="27" t="s">
        <v>86</v>
      </c>
      <c r="J35" s="10">
        <v>10009</v>
      </c>
      <c r="N35" s="10">
        <v>0</v>
      </c>
    </row>
    <row r="36" spans="2:14" ht="12.75">
      <c r="B36" s="2"/>
      <c r="C36" s="27" t="s">
        <v>19</v>
      </c>
      <c r="J36" s="10">
        <v>3062</v>
      </c>
      <c r="N36" s="10">
        <v>1970</v>
      </c>
    </row>
    <row r="37" spans="2:14" ht="12.75">
      <c r="B37" s="2"/>
      <c r="N37" s="10"/>
    </row>
    <row r="38" spans="2:14" ht="12.75">
      <c r="B38" s="2"/>
      <c r="C38" s="2" t="s">
        <v>59</v>
      </c>
      <c r="J38" s="32">
        <f>SUM(J33:J37)</f>
        <v>12324</v>
      </c>
      <c r="N38" s="32">
        <f>SUM(N33:N37)</f>
        <v>-6861</v>
      </c>
    </row>
    <row r="39" spans="2:14" ht="12.75">
      <c r="B39" s="2"/>
      <c r="C39" s="27"/>
      <c r="N39" s="10"/>
    </row>
    <row r="40" spans="2:14" ht="12.75">
      <c r="B40" s="2" t="s">
        <v>60</v>
      </c>
      <c r="C40" s="27"/>
      <c r="N40" s="10"/>
    </row>
    <row r="41" spans="2:14" ht="12.75">
      <c r="B41" s="2"/>
      <c r="C41" s="27" t="s">
        <v>61</v>
      </c>
      <c r="J41" s="10">
        <v>-20713</v>
      </c>
      <c r="N41" s="10">
        <v>-8877</v>
      </c>
    </row>
    <row r="42" spans="2:14" ht="12.75">
      <c r="B42" s="2"/>
      <c r="C42" s="27" t="s">
        <v>94</v>
      </c>
      <c r="J42" s="10">
        <v>-5725</v>
      </c>
      <c r="N42" s="10">
        <v>-8258</v>
      </c>
    </row>
    <row r="43" spans="2:14" ht="12.75" hidden="1">
      <c r="B43" s="2"/>
      <c r="C43" s="27" t="s">
        <v>96</v>
      </c>
      <c r="J43" s="10">
        <v>0</v>
      </c>
      <c r="N43" s="10">
        <v>0</v>
      </c>
    </row>
    <row r="44" spans="2:14" ht="12.75" hidden="1">
      <c r="B44" s="2"/>
      <c r="C44" s="27" t="s">
        <v>95</v>
      </c>
      <c r="N44" s="10"/>
    </row>
    <row r="45" spans="2:14" ht="12.75" hidden="1">
      <c r="B45" s="2"/>
      <c r="J45" s="10">
        <v>0</v>
      </c>
      <c r="N45" s="10"/>
    </row>
    <row r="46" spans="2:14" ht="12.75">
      <c r="B46" s="2"/>
      <c r="N46" s="10"/>
    </row>
    <row r="47" spans="2:14" ht="18" customHeight="1">
      <c r="B47" s="2"/>
      <c r="C47" s="2" t="s">
        <v>113</v>
      </c>
      <c r="J47" s="32">
        <f>SUM(J40:J46)</f>
        <v>-26438</v>
      </c>
      <c r="N47" s="32">
        <f>SUM(N40:N46)</f>
        <v>-17135</v>
      </c>
    </row>
    <row r="48" spans="2:14" ht="12.75">
      <c r="B48" s="2"/>
      <c r="C48" s="27"/>
      <c r="N48" s="10"/>
    </row>
    <row r="49" spans="2:14" ht="12.75">
      <c r="B49" s="2" t="s">
        <v>114</v>
      </c>
      <c r="C49" s="27"/>
      <c r="J49" s="10">
        <f>J30+J38+J47</f>
        <v>-15019</v>
      </c>
      <c r="N49" s="10">
        <f>N30+N38+N47</f>
        <v>-8495</v>
      </c>
    </row>
    <row r="50" spans="2:14" ht="12.75">
      <c r="B50" s="2"/>
      <c r="C50" s="27"/>
      <c r="N50" s="10"/>
    </row>
    <row r="51" spans="2:14" ht="12.75">
      <c r="B51" s="2" t="s">
        <v>109</v>
      </c>
      <c r="C51" s="27"/>
      <c r="N51" s="10"/>
    </row>
    <row r="52" spans="2:14" ht="12.75">
      <c r="B52" s="2"/>
      <c r="C52" s="27"/>
      <c r="N52" s="10"/>
    </row>
    <row r="53" spans="2:14" ht="12.75">
      <c r="B53" s="2"/>
      <c r="C53" s="27" t="s">
        <v>62</v>
      </c>
      <c r="J53" s="12">
        <v>164636</v>
      </c>
      <c r="N53" s="33">
        <v>171505</v>
      </c>
    </row>
    <row r="54" spans="2:14" ht="12.75">
      <c r="B54" s="2"/>
      <c r="C54" s="2"/>
      <c r="N54" s="10"/>
    </row>
    <row r="55" spans="2:14" ht="12.75">
      <c r="B55" s="2"/>
      <c r="C55" s="27" t="s">
        <v>63</v>
      </c>
      <c r="N55" s="10"/>
    </row>
    <row r="56" spans="2:14" ht="12.75">
      <c r="B56" s="2"/>
      <c r="C56" s="2"/>
      <c r="D56" t="s">
        <v>115</v>
      </c>
      <c r="J56" s="10">
        <v>74</v>
      </c>
      <c r="N56" s="10">
        <v>56</v>
      </c>
    </row>
    <row r="57" spans="2:14" ht="12.75">
      <c r="B57" s="2"/>
      <c r="C57" s="2"/>
      <c r="N57" s="10"/>
    </row>
    <row r="58" spans="2:14" ht="17.25" customHeight="1" thickBot="1">
      <c r="B58" s="2" t="s">
        <v>108</v>
      </c>
      <c r="C58" s="2"/>
      <c r="J58" s="11">
        <f>J49+J53+J56</f>
        <v>149691</v>
      </c>
      <c r="N58" s="11" t="e">
        <f>N49+#REF!+N56</f>
        <v>#REF!</v>
      </c>
    </row>
    <row r="59" spans="2:14" ht="13.5" thickTop="1">
      <c r="B59" s="2"/>
      <c r="C59" s="2"/>
      <c r="N59" s="10"/>
    </row>
    <row r="60" spans="2:14" ht="12.75">
      <c r="B60" s="2" t="s">
        <v>64</v>
      </c>
      <c r="C60" s="2"/>
      <c r="N60" s="10"/>
    </row>
    <row r="61" spans="2:14" ht="12.75">
      <c r="B61" s="2"/>
      <c r="C61" s="2" t="s">
        <v>65</v>
      </c>
      <c r="J61" s="10">
        <v>143022</v>
      </c>
      <c r="N61" s="10">
        <v>156609</v>
      </c>
    </row>
    <row r="62" spans="2:14" ht="12.75">
      <c r="B62" s="2"/>
      <c r="C62" s="2" t="s">
        <v>66</v>
      </c>
      <c r="J62" s="10">
        <v>6669</v>
      </c>
      <c r="N62" s="10">
        <v>6590</v>
      </c>
    </row>
    <row r="63" spans="2:14" ht="17.25" customHeight="1" thickBot="1">
      <c r="B63" s="2"/>
      <c r="C63" s="2"/>
      <c r="J63" s="11">
        <f>SUM(J61:J62)</f>
        <v>149691</v>
      </c>
      <c r="N63" s="28">
        <f>SUM(N61:N62)</f>
        <v>163199</v>
      </c>
    </row>
    <row r="64" spans="2:14" ht="17.25" customHeight="1" thickTop="1">
      <c r="B64" s="2"/>
      <c r="C64" s="2"/>
      <c r="J64" s="12"/>
      <c r="N64" s="12"/>
    </row>
    <row r="65" spans="2:3" ht="12.75">
      <c r="B65" s="2"/>
      <c r="C65" s="2"/>
    </row>
    <row r="66" spans="2:3" ht="12.75">
      <c r="B66" s="2"/>
      <c r="C66" s="2"/>
    </row>
    <row r="67" spans="2:3" ht="12.75">
      <c r="B67" s="2"/>
      <c r="C67" s="2"/>
    </row>
  </sheetData>
  <printOptions horizontalCentered="1"/>
  <pageMargins left="0.75" right="0.75" top="0.75" bottom="0.5" header="0.5" footer="0.5"/>
  <pageSetup fitToHeight="1"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O35"/>
  <sheetViews>
    <sheetView workbookViewId="0" topLeftCell="A1">
      <selection activeCell="A1" sqref="A1"/>
    </sheetView>
  </sheetViews>
  <sheetFormatPr defaultColWidth="9.140625" defaultRowHeight="12.75"/>
  <cols>
    <col min="1" max="2" width="3.7109375" style="0" customWidth="1"/>
    <col min="6" max="6" width="10.7109375" style="0" customWidth="1"/>
    <col min="7" max="7" width="3.7109375" style="10" customWidth="1"/>
    <col min="8" max="8" width="10.7109375" style="10" customWidth="1"/>
    <col min="9" max="9" width="12.7109375" style="10" customWidth="1"/>
    <col min="10" max="10" width="10.7109375" style="10" customWidth="1"/>
    <col min="11" max="11" width="3.7109375" style="0" customWidth="1"/>
    <col min="12" max="12" width="10.7109375" style="0" customWidth="1"/>
    <col min="13" max="13" width="3.7109375" style="0" customWidth="1"/>
    <col min="14" max="14" width="10.7109375" style="0" customWidth="1"/>
  </cols>
  <sheetData>
    <row r="1" ht="12.75">
      <c r="A1" s="2" t="s">
        <v>20</v>
      </c>
    </row>
    <row r="2" ht="12.75">
      <c r="A2" s="2" t="s">
        <v>21</v>
      </c>
    </row>
    <row r="4" ht="12.75">
      <c r="A4" s="2" t="s">
        <v>116</v>
      </c>
    </row>
    <row r="5" ht="12.75">
      <c r="A5" s="2" t="s">
        <v>111</v>
      </c>
    </row>
    <row r="8" ht="12.75">
      <c r="I8" s="34" t="s">
        <v>67</v>
      </c>
    </row>
    <row r="9" spans="7:13" ht="12.75">
      <c r="G9" s="22"/>
      <c r="H9" s="23"/>
      <c r="K9" s="22"/>
      <c r="L9" s="23"/>
      <c r="M9" s="10"/>
    </row>
    <row r="10" spans="6:14" s="3" customFormat="1" ht="12.75">
      <c r="F10" s="3" t="s">
        <v>68</v>
      </c>
      <c r="G10" s="35"/>
      <c r="H10" s="23" t="s">
        <v>68</v>
      </c>
      <c r="I10" s="23" t="s">
        <v>69</v>
      </c>
      <c r="J10" s="23" t="s">
        <v>13</v>
      </c>
      <c r="K10" s="35"/>
      <c r="L10" s="23" t="s">
        <v>70</v>
      </c>
      <c r="M10" s="35"/>
      <c r="N10" s="3" t="s">
        <v>71</v>
      </c>
    </row>
    <row r="11" spans="6:13" s="3" customFormat="1" ht="12.75">
      <c r="F11" s="3" t="s">
        <v>69</v>
      </c>
      <c r="G11" s="35"/>
      <c r="H11" s="23" t="s">
        <v>72</v>
      </c>
      <c r="I11" s="23" t="s">
        <v>73</v>
      </c>
      <c r="J11" s="23" t="s">
        <v>14</v>
      </c>
      <c r="K11" s="35"/>
      <c r="L11" s="23" t="s">
        <v>74</v>
      </c>
      <c r="M11" s="35"/>
    </row>
    <row r="12" spans="7:13" s="3" customFormat="1" ht="12.75">
      <c r="G12" s="36"/>
      <c r="H12" s="14"/>
      <c r="I12" s="23" t="s">
        <v>75</v>
      </c>
      <c r="J12" s="23" t="s">
        <v>76</v>
      </c>
      <c r="K12" s="36"/>
      <c r="L12" s="14"/>
      <c r="M12" s="35"/>
    </row>
    <row r="13" spans="6:14" s="1" customFormat="1" ht="12.75">
      <c r="F13" s="17" t="s">
        <v>12</v>
      </c>
      <c r="G13" s="37"/>
      <c r="H13" s="17" t="s">
        <v>12</v>
      </c>
      <c r="I13" s="17" t="s">
        <v>12</v>
      </c>
      <c r="J13" s="17" t="s">
        <v>12</v>
      </c>
      <c r="K13" s="37"/>
      <c r="L13" s="17" t="s">
        <v>12</v>
      </c>
      <c r="M13" s="36"/>
      <c r="N13" s="17" t="s">
        <v>12</v>
      </c>
    </row>
    <row r="14" spans="6:14" s="1" customFormat="1" ht="12.75">
      <c r="F14" s="38"/>
      <c r="G14" s="38"/>
      <c r="H14" s="39"/>
      <c r="I14" s="36"/>
      <c r="J14" s="36"/>
      <c r="K14" s="38"/>
      <c r="L14" s="39"/>
      <c r="M14" s="36"/>
      <c r="N14" s="38"/>
    </row>
    <row r="15" spans="2:15" s="1" customFormat="1" ht="12.75">
      <c r="B15" s="40" t="s">
        <v>92</v>
      </c>
      <c r="F15" s="36">
        <v>164386</v>
      </c>
      <c r="H15" s="39">
        <v>685</v>
      </c>
      <c r="I15" s="36">
        <v>1365</v>
      </c>
      <c r="J15" s="36">
        <v>72</v>
      </c>
      <c r="L15" s="39">
        <v>32487</v>
      </c>
      <c r="N15" s="56">
        <f>SUM(F15:M15)</f>
        <v>198995</v>
      </c>
      <c r="O15" s="58"/>
    </row>
    <row r="16" spans="6:14" s="1" customFormat="1" ht="12.75">
      <c r="F16" s="36"/>
      <c r="G16" s="36"/>
      <c r="H16" s="39"/>
      <c r="I16" s="36"/>
      <c r="J16" s="36"/>
      <c r="K16" s="36"/>
      <c r="L16" s="39"/>
      <c r="M16" s="36"/>
      <c r="N16" s="36"/>
    </row>
    <row r="17" spans="3:14" ht="12.75">
      <c r="C17" t="s">
        <v>77</v>
      </c>
      <c r="F17" s="42"/>
      <c r="G17" s="41"/>
      <c r="H17" s="43"/>
      <c r="I17" s="41"/>
      <c r="J17" s="41"/>
      <c r="K17" s="41"/>
      <c r="L17" s="43"/>
      <c r="M17" s="41"/>
      <c r="N17" s="44"/>
    </row>
    <row r="18" spans="3:14" ht="12.75">
      <c r="C18" t="s">
        <v>78</v>
      </c>
      <c r="F18" s="45"/>
      <c r="G18" s="46"/>
      <c r="H18" s="47"/>
      <c r="I18" s="46"/>
      <c r="J18" s="46"/>
      <c r="K18" s="46"/>
      <c r="L18" s="47"/>
      <c r="M18" s="46"/>
      <c r="N18" s="48"/>
    </row>
    <row r="19" spans="3:14" ht="12.75">
      <c r="C19" t="s">
        <v>79</v>
      </c>
      <c r="F19" s="45"/>
      <c r="G19" s="46"/>
      <c r="H19" s="47"/>
      <c r="I19" s="46"/>
      <c r="J19" s="46"/>
      <c r="K19" s="46"/>
      <c r="L19" s="47"/>
      <c r="M19" s="46"/>
      <c r="N19" s="48"/>
    </row>
    <row r="20" spans="3:14" ht="12.75">
      <c r="C20" t="s">
        <v>80</v>
      </c>
      <c r="F20" s="45">
        <v>0</v>
      </c>
      <c r="G20" s="46"/>
      <c r="H20" s="47">
        <v>0</v>
      </c>
      <c r="I20" s="46">
        <v>0</v>
      </c>
      <c r="J20" s="46">
        <v>74</v>
      </c>
      <c r="K20" s="46"/>
      <c r="L20" s="47">
        <v>0</v>
      </c>
      <c r="M20" s="46"/>
      <c r="N20" s="48">
        <f>SUM(F20:M20)</f>
        <v>74</v>
      </c>
    </row>
    <row r="21" spans="6:14" ht="12.75">
      <c r="F21" s="49"/>
      <c r="G21" s="50"/>
      <c r="H21" s="51"/>
      <c r="I21" s="50"/>
      <c r="J21" s="50"/>
      <c r="K21" s="50"/>
      <c r="L21" s="51"/>
      <c r="M21" s="50"/>
      <c r="N21" s="52"/>
    </row>
    <row r="22" spans="3:14" ht="12.75">
      <c r="C22" t="s">
        <v>81</v>
      </c>
      <c r="F22" s="38"/>
      <c r="G22" s="38"/>
      <c r="H22" s="39"/>
      <c r="I22" s="36"/>
      <c r="J22" s="36"/>
      <c r="K22" s="38"/>
      <c r="L22" s="39"/>
      <c r="M22" s="36"/>
      <c r="N22" s="38"/>
    </row>
    <row r="23" spans="3:14" ht="12.75">
      <c r="C23" t="s">
        <v>82</v>
      </c>
      <c r="F23" s="53">
        <f>SUM(F17:F21)</f>
        <v>0</v>
      </c>
      <c r="G23" s="38"/>
      <c r="H23" s="53">
        <f>SUM(H17:H21)</f>
        <v>0</v>
      </c>
      <c r="I23" s="53">
        <f>SUM(I17:I21)</f>
        <v>0</v>
      </c>
      <c r="J23" s="53">
        <f>SUM(J17:J21)</f>
        <v>74</v>
      </c>
      <c r="K23" s="38"/>
      <c r="L23" s="53">
        <f>SUM(L17:L21)</f>
        <v>0</v>
      </c>
      <c r="M23" s="36"/>
      <c r="N23" s="36">
        <f>SUM(F23:M23)</f>
        <v>74</v>
      </c>
    </row>
    <row r="24" spans="6:14" ht="12.75">
      <c r="F24" s="38"/>
      <c r="G24" s="38"/>
      <c r="H24" s="39"/>
      <c r="I24" s="36"/>
      <c r="J24" s="36"/>
      <c r="K24" s="38"/>
      <c r="L24" s="39"/>
      <c r="M24" s="36"/>
      <c r="N24" s="38"/>
    </row>
    <row r="25" spans="3:14" ht="12.75">
      <c r="C25" t="s">
        <v>84</v>
      </c>
      <c r="F25" s="53">
        <f>SUM(F19:F23)</f>
        <v>0</v>
      </c>
      <c r="G25" s="38"/>
      <c r="H25" s="39">
        <v>0</v>
      </c>
      <c r="I25" s="36">
        <v>0</v>
      </c>
      <c r="J25" s="36">
        <v>0</v>
      </c>
      <c r="K25" s="38"/>
      <c r="L25" s="39">
        <v>31846</v>
      </c>
      <c r="M25" s="36"/>
      <c r="N25" s="36">
        <f>SUM(F25:M25)</f>
        <v>31846</v>
      </c>
    </row>
    <row r="26" spans="6:14" ht="12.75">
      <c r="F26" s="38"/>
      <c r="G26" s="38"/>
      <c r="H26" s="39"/>
      <c r="I26" s="36"/>
      <c r="J26" s="36"/>
      <c r="K26" s="38"/>
      <c r="L26" s="39"/>
      <c r="M26" s="36"/>
      <c r="N26" s="38"/>
    </row>
    <row r="27" spans="3:14" ht="12.75">
      <c r="C27" t="s">
        <v>83</v>
      </c>
      <c r="F27" s="53">
        <f>SUM(F21:F25)</f>
        <v>0</v>
      </c>
      <c r="G27" s="38"/>
      <c r="H27" s="39">
        <v>0</v>
      </c>
      <c r="I27" s="36">
        <v>0</v>
      </c>
      <c r="J27" s="36">
        <v>0</v>
      </c>
      <c r="K27" s="38"/>
      <c r="L27" s="39">
        <v>-20713</v>
      </c>
      <c r="M27" s="36"/>
      <c r="N27" s="36">
        <f>SUM(F27:M27)</f>
        <v>-20713</v>
      </c>
    </row>
    <row r="28" spans="6:14" ht="12.75">
      <c r="F28" s="38"/>
      <c r="G28" s="38"/>
      <c r="H28" s="39"/>
      <c r="I28" s="36"/>
      <c r="J28" s="36"/>
      <c r="K28" s="38"/>
      <c r="L28" s="39"/>
      <c r="M28" s="36"/>
      <c r="N28" s="38"/>
    </row>
    <row r="29" spans="2:14" ht="13.5" thickBot="1">
      <c r="B29" s="40" t="s">
        <v>102</v>
      </c>
      <c r="F29" s="54">
        <f>F15+F23+F25+F27</f>
        <v>164386</v>
      </c>
      <c r="G29" s="55"/>
      <c r="H29" s="54">
        <f>H15+H23+H25+H27</f>
        <v>685</v>
      </c>
      <c r="I29" s="54">
        <f>I15+I23+I25+I27</f>
        <v>1365</v>
      </c>
      <c r="J29" s="54">
        <f>J15+J23+J25+J27</f>
        <v>146</v>
      </c>
      <c r="K29" s="55"/>
      <c r="L29" s="54">
        <f>L15+L23+L25+L27</f>
        <v>43620</v>
      </c>
      <c r="M29" s="36"/>
      <c r="N29" s="54">
        <f>N15+N23+N25+N27</f>
        <v>210202</v>
      </c>
    </row>
    <row r="30" spans="7:13" ht="13.5" thickTop="1">
      <c r="G30" s="1"/>
      <c r="H30" s="15"/>
      <c r="I30" s="24"/>
      <c r="J30" s="16"/>
      <c r="K30" s="1"/>
      <c r="L30" s="15"/>
      <c r="M30" s="24"/>
    </row>
    <row r="31" spans="7:13" ht="12.75">
      <c r="G31" s="1"/>
      <c r="H31" s="15"/>
      <c r="I31" s="24"/>
      <c r="J31" s="16"/>
      <c r="K31" s="1"/>
      <c r="L31" s="15"/>
      <c r="M31" s="24"/>
    </row>
    <row r="32" spans="7:13" ht="12.75">
      <c r="G32" s="1"/>
      <c r="H32" s="15"/>
      <c r="I32" s="24"/>
      <c r="J32" s="16"/>
      <c r="K32" s="1"/>
      <c r="L32" s="15"/>
      <c r="M32" s="24"/>
    </row>
    <row r="34" ht="12.75">
      <c r="B34" s="2"/>
    </row>
    <row r="35" ht="12.75">
      <c r="B35" s="2"/>
    </row>
  </sheetData>
  <printOptions horizontalCentered="1"/>
  <pageMargins left="0.75" right="0.75" top="0.75" bottom="0.5" header="0.5" footer="0.5"/>
  <pageSetup fitToHeight="1" fitToWidth="1"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Amway (Malaysia)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Amway (Malaysia) Sdn Bhd</dc:creator>
  <cp:keywords/>
  <dc:description/>
  <cp:lastModifiedBy>Amway (Malaysia) Sdn Bhd</cp:lastModifiedBy>
  <cp:lastPrinted>2006-04-26T10:08:53Z</cp:lastPrinted>
  <dcterms:created xsi:type="dcterms:W3CDTF">2003-07-08T10:45:44Z</dcterms:created>
  <dcterms:modified xsi:type="dcterms:W3CDTF">2006-04-26T10:09:26Z</dcterms:modified>
  <cp:category/>
  <cp:version/>
  <cp:contentType/>
  <cp:contentStatus/>
</cp:coreProperties>
</file>